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2"/>
    <sheet name="Collection" sheetId="2" state="visible" r:id="rId3"/>
    <sheet name="Summary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<sst xmlns="http://schemas.openxmlformats.org/spreadsheetml/2006/main" count="106" uniqueCount="89">
  <si>
    <t xml:space="preserve">Bartr Collection Tracker</t>
  </si>
  <si>
    <t xml:space="preserve">Free template from bartr.cards - know what your collection is worth.</t>
  </si>
  <si>
    <t xml:space="preserve">At a glance</t>
  </si>
  <si>
    <t xml:space="preserve">Copies owned</t>
  </si>
  <si>
    <t xml:space="preserve">Total value</t>
  </si>
  <si>
    <t xml:space="preserve">Unrealized gain / loss</t>
  </si>
  <si>
    <t xml:space="preserve">Return on collection</t>
  </si>
  <si>
    <t xml:space="preserve">Sheets</t>
  </si>
  <si>
    <t xml:space="preserve">Collection</t>
  </si>
  <si>
    <t xml:space="preserve">One row per copy: what you paid, what it is worth now, gain or loss per card.</t>
  </si>
  <si>
    <t xml:space="preserve">Summary</t>
  </si>
  <si>
    <t xml:space="preserve">Totals, best performer, and value-by-set chart. Nothing to type.</t>
  </si>
  <si>
    <t xml:space="preserve">How to use it</t>
  </si>
  <si>
    <t xml:space="preserve">- Type only in the blue columns. Black columns calculate themselves; green cells read other sheets.</t>
  </si>
  <si>
    <t xml:space="preserve">- Update Current Value whenever you check prices - the whole workbook re-totals instantly.</t>
  </si>
  <si>
    <t xml:space="preserve">- Delete the sample rows once you get the idea - the formulas keep working on empty rows.</t>
  </si>
  <si>
    <t xml:space="preserve">- Works in Excel, Google Sheets (File &gt; Import), and Apple Numbers.</t>
  </si>
  <si>
    <t xml:space="preserve">Collection Tracker</t>
  </si>
  <si>
    <t xml:space="preserve">One row per copy. Blue columns are yours to type; black columns calculate themselves.</t>
  </si>
  <si>
    <t xml:space="preserve">Card Name</t>
  </si>
  <si>
    <t xml:space="preserve">Set</t>
  </si>
  <si>
    <t xml:space="preserve">Number</t>
  </si>
  <si>
    <t xml:space="preserve">Grade</t>
  </si>
  <si>
    <t xml:space="preserve">Variant</t>
  </si>
  <si>
    <t xml:space="preserve">Qty</t>
  </si>
  <si>
    <t xml:space="preserve">Purchase Price ($)</t>
  </si>
  <si>
    <t xml:space="preserve">Current Value ($)</t>
  </si>
  <si>
    <t xml:space="preserve">Total Cost ($)</t>
  </si>
  <si>
    <t xml:space="preserve">Total Value ($)</t>
  </si>
  <si>
    <t xml:space="preserve">Gain / Loss ($)</t>
  </si>
  <si>
    <t xml:space="preserve">Gain / Loss %</t>
  </si>
  <si>
    <t xml:space="preserve">Acquired</t>
  </si>
  <si>
    <t xml:space="preserve">Notes</t>
  </si>
  <si>
    <t xml:space="preserve">Charizard</t>
  </si>
  <si>
    <t xml:space="preserve">Base Set</t>
  </si>
  <si>
    <t xml:space="preserve">004</t>
  </si>
  <si>
    <t xml:space="preserve">PSA 8</t>
  </si>
  <si>
    <t xml:space="preserve">Holo</t>
  </si>
  <si>
    <t xml:space="preserve">2023-04-12</t>
  </si>
  <si>
    <t xml:space="preserve">Grail card</t>
  </si>
  <si>
    <t xml:space="preserve">Umbreon VMAX</t>
  </si>
  <si>
    <t xml:space="preserve">Evolving Skies</t>
  </si>
  <si>
    <t xml:space="preserve">215</t>
  </si>
  <si>
    <t xml:space="preserve">PSA 10</t>
  </si>
  <si>
    <t xml:space="preserve">Alt Art</t>
  </si>
  <si>
    <t xml:space="preserve">2024-11-02</t>
  </si>
  <si>
    <t xml:space="preserve">Pikachu ex</t>
  </si>
  <si>
    <t xml:space="preserve">Paldea Evolved</t>
  </si>
  <si>
    <t xml:space="preserve">063</t>
  </si>
  <si>
    <t xml:space="preserve">Raw</t>
  </si>
  <si>
    <t xml:space="preserve">Reverse Holo</t>
  </si>
  <si>
    <t xml:space="preserve">2025-01-20</t>
  </si>
  <si>
    <t xml:space="preserve">Mewtwo VSTAR</t>
  </si>
  <si>
    <t xml:space="preserve">Crown Zenith</t>
  </si>
  <si>
    <t xml:space="preserve">GG44</t>
  </si>
  <si>
    <t xml:space="preserve">CGC 9.5</t>
  </si>
  <si>
    <t xml:space="preserve">Gold</t>
  </si>
  <si>
    <t xml:space="preserve">2025-03-15</t>
  </si>
  <si>
    <t xml:space="preserve">Lugia V</t>
  </si>
  <si>
    <t xml:space="preserve">Silver Tempest</t>
  </si>
  <si>
    <t xml:space="preserve">186</t>
  </si>
  <si>
    <t xml:space="preserve">PSA 9</t>
  </si>
  <si>
    <t xml:space="preserve">2024-06-30</t>
  </si>
  <si>
    <t xml:space="preserve">Rayquaza VMAX</t>
  </si>
  <si>
    <t xml:space="preserve">TG20</t>
  </si>
  <si>
    <t xml:space="preserve">2025-05-08</t>
  </si>
  <si>
    <t xml:space="preserve">Bought at show</t>
  </si>
  <si>
    <t xml:space="preserve">Gengar VMAX</t>
  </si>
  <si>
    <t xml:space="preserve">Fusion Strike</t>
  </si>
  <si>
    <t xml:space="preserve">271</t>
  </si>
  <si>
    <t xml:space="preserve">2024-09-14</t>
  </si>
  <si>
    <t xml:space="preserve">Snorlax</t>
  </si>
  <si>
    <t xml:space="preserve">151</t>
  </si>
  <si>
    <t xml:space="preserve">143</t>
  </si>
  <si>
    <t xml:space="preserve">2025-07-22</t>
  </si>
  <si>
    <t xml:space="preserve">Collection Summary</t>
  </si>
  <si>
    <t xml:space="preserve">Reads the Collection sheet - never type here.</t>
  </si>
  <si>
    <t xml:space="preserve">Totals</t>
  </si>
  <si>
    <t xml:space="preserve">Copies</t>
  </si>
  <si>
    <t xml:space="preserve">Value ($)</t>
  </si>
  <si>
    <t xml:space="preserve">Total cost ($)</t>
  </si>
  <si>
    <t xml:space="preserve">Total value ($)</t>
  </si>
  <si>
    <t xml:space="preserve">Unrealized gain / loss ($)</t>
  </si>
  <si>
    <t xml:space="preserve">Highlights</t>
  </si>
  <si>
    <t xml:space="preserve">Most valuable card</t>
  </si>
  <si>
    <t xml:space="preserve">Its value ($)</t>
  </si>
  <si>
    <t xml:space="preserve">Tip: add a row here when you add a new set.</t>
  </si>
  <si>
    <t xml:space="preserve">Best performer</t>
  </si>
  <si>
    <t xml:space="preserve">Its return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</si>
</sst>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\$#,##0.00"/>
    <numFmt numFmtId="167" formatCode="0.0%"/>
    <numFmt numFmtId="168" formatCode="General"/>
  </numFmts>
  <fonts count="1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22B49"/>
      <name val="Cambria"/>
      <family val="0"/>
      <charset val="1"/>
    </font>
    <font>
      <sz val="11"/>
      <color rgb="FF666666"/>
      <name val="Cambria"/>
      <family val="0"/>
      <charset val="1"/>
    </font>
    <font>
      <b val="true"/>
      <sz val="13"/>
      <color rgb="FF122B49"/>
      <name val="Cambria"/>
      <family val="0"/>
      <charset val="1"/>
    </font>
    <font>
      <sz val="11"/>
      <name val="Cambria"/>
      <family val="0"/>
      <charset val="1"/>
    </font>
    <font>
      <sz val="11"/>
      <color rgb="FF008000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8"/>
      <color rgb="FF122B49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color rgb="FF0066CC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12"/>
      <color rgb="FF122B49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22B49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9F9F9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666666"/>
      <rgbColor rgb="FF969696"/>
      <rgbColor rgb="FF122B49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Collection value by set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Summary!G5</c:f>
              <c:strCache>
                <c:ptCount val="1"/>
                <c:pt idx="0">
                  <c:v>Value ($)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Summary!$E$6:$E$12</c:f>
              <c:strCache>
                <c:ptCount val="7"/>
                <c:pt idx="0">
                  <c:v>Base Set</c:v>
                </c:pt>
                <c:pt idx="1">
                  <c:v>Evolving Skies</c:v>
                </c:pt>
                <c:pt idx="2">
                  <c:v>Paldea Evolved</c:v>
                </c:pt>
                <c:pt idx="3">
                  <c:v>Crown Zenith</c:v>
                </c:pt>
                <c:pt idx="4">
                  <c:v>Silver Tempest</c:v>
                </c:pt>
                <c:pt idx="5">
                  <c:v>Fusion Strike</c:v>
                </c:pt>
                <c:pt idx="6">
                  <c:v>151</c:v>
                </c:pt>
              </c:strCache>
            </c:strRef>
          </c:cat>
          <c:val>
            <c:numRef>
              <c:f>Summary!$G$6:$G$12</c:f>
              <c:numCache>
                <c:formatCode>General</c:formatCode>
                <c:ptCount val="7"/>
                <c:pt idx="0">
                  <c:v>1200</c:v>
                </c:pt>
                <c:pt idx="1">
                  <c:v>1302</c:v>
                </c:pt>
                <c:pt idx="2">
                  <c:v>90</c:v>
                </c:pt>
                <c:pt idx="3">
                  <c:v>88</c:v>
                </c:pt>
                <c:pt idx="4">
                  <c:v>210</c:v>
                </c:pt>
                <c:pt idx="5">
                  <c:v>150</c:v>
                </c:pt>
                <c:pt idx="6">
                  <c:v>42</c:v>
                </c:pt>
              </c:numCache>
            </c:numRef>
          </c:val>
        </c:ser>
        <c:gapWidth val="150"/>
        <c:overlap val="0"/>
        <c:axId val="65335065"/>
        <c:axId val="37202192"/>
      </c:barChart>
      <c:catAx>
        <c:axId val="65335065"/>
        <c:scaling>
          <c:orientation val="minMax"/>
        </c:scaling>
        <c:delete val="0"/>
        <c:axPos val="b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Value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7202192"/>
        <c:crosses val="autoZero"/>
        <c:auto val="1"/>
        <c:lblAlgn val="ctr"/>
        <c:lblOffset val="100"/>
        <c:noMultiLvlLbl val="0"/>
      </c:catAx>
      <c:valAx>
        <c:axId val="3720219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533506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17</xdr:row>
      <xdr:rowOff>0</xdr:rowOff>
    </xdr:from>
    <xdr:to>
      <xdr:col>6</xdr:col>
      <xdr:colOff>614520</xdr:colOff>
      <xdr:row>34</xdr:row>
      <xdr:rowOff>1080</xdr:rowOff>
    </xdr:to>
    <xdr:graphicFrame>
      <xdr:nvGraphicFramePr>
        <xdr:cNvPr id="0" name="Chart 1"/>
        <xdr:cNvGraphicFramePr/>
      </xdr:nvGraphicFramePr>
      <xdr:xfrm>
        <a:off x="141120" y="3429000"/>
        <a:ext cx="57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62"/>
  </cols>
  <sheetData>
    <row r="2" customFormat="false" ht="36" hidden="false" customHeight="true" outlineLevel="0" collapsed="false">
      <c r="B2" s="1" t="s">
        <v>0</v>
      </c>
    </row>
    <row r="4" customFormat="false" ht="15" hidden="false" customHeight="false" outlineLevel="0" collapsed="false">
      <c r="B4" s="2" t="inlineStr">
        <is>
          <t xml:space="preserve">Free template from bartr.cards. Keep your card identities and entered values together.</t>
        </is>
      </c>
    </row>
    <row r="6" customFormat="false" ht="15" hidden="false" customHeight="false" outlineLevel="0" collapsed="false">
      <c r="B6" s="3" t="s">
        <v>2</v>
      </c>
    </row>
    <row r="7" customFormat="false" ht="15" hidden="false" customHeight="false" outlineLevel="0" collapsed="false">
      <c r="B7" s="4" t="s">
        <v>3</v>
      </c>
      <c r="C7" s="5" t="n">
        <f aca="false">Summary!C6</f>
        <v>11</v>
      </c>
    </row>
    <row r="8" customFormat="false" ht="15" hidden="false" customHeight="false" outlineLevel="0" collapsed="false">
      <c r="B8" s="4" t="s">
        <v>4</v>
      </c>
      <c r="C8" s="6" t="n">
        <f aca="false">Summary!C8</f>
        <v>3082</v>
      </c>
    </row>
    <row r="9" customFormat="false" ht="15" hidden="false" customHeight="false" outlineLevel="0" collapsed="false">
      <c r="B9" s="4" t="inlineStr">
        <is>
          <t xml:space="preserve">Entered value less cost</t>
        </is>
      </c>
      <c r="C9" s="6" t="n">
        <f aca="false">Summary!C9</f>
        <v>1151</v>
      </c>
    </row>
    <row r="10" customFormat="false" ht="15" hidden="false" customHeight="false" outlineLevel="0" collapsed="false">
      <c r="B10" s="4" t="inlineStr">
        <is>
          <t xml:space="preserve">Difference / cost</t>
        </is>
      </c>
      <c r="C10" s="7" t="n">
        <f aca="false">Summary!C10</f>
        <v>0.596064215432418</v>
      </c>
    </row>
    <row r="12" customFormat="false" ht="15" hidden="false" customHeight="false" outlineLevel="0" collapsed="false">
      <c r="B12" s="3" t="s">
        <v>7</v>
      </c>
    </row>
    <row r="13" customFormat="false" ht="15" hidden="false" customHeight="false" outlineLevel="0" collapsed="false">
      <c r="B13" s="8" t="s">
        <v>8</v>
      </c>
      <c r="C13" s="2" t="inlineStr">
        <is>
          <t xml:space="preserve">Exact identity, quantity, cost and entered value. Record source and date in Notes.</t>
        </is>
      </c>
    </row>
    <row r="14" customFormat="false" ht="15" hidden="false" customHeight="false" outlineLevel="0" collapsed="false">
      <c r="B14" s="8" t="s">
        <v>10</v>
      </c>
      <c r="C14" s="2" t="inlineStr">
        <is>
          <t xml:space="preserve">Totals for your entered rows. Add set names to the summary when needed.</t>
        </is>
      </c>
    </row>
    <row r="16" customFormat="false" ht="15" hidden="false" customHeight="false" outlineLevel="0" collapsed="false">
      <c r="B16" s="3" t="s">
        <v>12</v>
      </c>
    </row>
    <row r="17" customFormat="false" ht="15" hidden="false" customHeight="false" outlineLevel="0" collapsed="false">
      <c r="B17" s="2" t="s">
        <v>13</v>
      </c>
    </row>
    <row r="18" customFormat="false" ht="15" hidden="false" customHeight="false" outlineLevel="0" collapsed="false">
      <c r="B18" s="2" t="inlineStr">
        <is>
          <t xml:space="preserve">Update entered values only after checking the exact printing and grade.</t>
        </is>
      </c>
    </row>
    <row r="19" customFormat="false" ht="15" hidden="false" customHeight="false" outlineLevel="0" collapsed="false">
      <c r="B19" s="2" t="inlineStr">
        <is>
          <t xml:space="preserve">Blank starter with 20 prepared rows. Extend formulas and summary ranges for more cards.</t>
        </is>
      </c>
    </row>
    <row r="20" customFormat="false" ht="15" hidden="false" customHeight="false" outlineLevel="0" collapsed="false">
      <c r="B20" s="2" t="inlineStr">
        <is>
          <t xml:space="preserve">Check results in your spreadsheet app before using them at a table.</t>
        </is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O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0"/>
    <col collapsed="false" customWidth="true" hidden="false" outlineLevel="0" max="3" min="3" style="0" width="16"/>
    <col collapsed="false" customWidth="true" hidden="false" outlineLevel="0" max="5" min="4" style="0" width="9"/>
    <col collapsed="false" customWidth="true" hidden="false" outlineLevel="0" max="6" min="6" style="0" width="13"/>
    <col collapsed="false" customWidth="true" hidden="false" outlineLevel="0" max="7" min="7" style="0" width="6"/>
    <col collapsed="false" customWidth="true" hidden="false" outlineLevel="0" max="8" min="8" style="0" width="17"/>
    <col collapsed="false" customWidth="true" hidden="false" outlineLevel="0" max="9" min="9" style="0" width="16"/>
    <col collapsed="false" customWidth="true" hidden="false" outlineLevel="0" max="10" min="10" style="0" width="13"/>
    <col collapsed="false" customWidth="true" hidden="false" outlineLevel="0" max="12" min="11" style="0" width="14"/>
    <col collapsed="false" customWidth="true" hidden="false" outlineLevel="0" max="13" min="13" style="0" width="13"/>
    <col collapsed="false" customWidth="true" hidden="false" outlineLevel="0" max="14" min="14" style="0" width="12"/>
    <col collapsed="false" customWidth="true" hidden="false" outlineLevel="0" max="15" min="15" style="0" width="18"/>
  </cols>
  <sheetData>
    <row r="2" customFormat="false" ht="30" hidden="false" customHeight="true" outlineLevel="0" collapsed="false">
      <c r="B2" s="9" t="s">
        <v>17</v>
      </c>
    </row>
    <row r="3" customFormat="false" ht="15" hidden="false" customHeight="false" outlineLevel="0" collapsed="false">
      <c r="B3" s="2" t="inlineStr">
        <is>
          <t xml:space="preserve">Enter exact identities and verified values. Record source and date in Notes. Difference = value less cost.</t>
        </is>
      </c>
    </row>
    <row r="5" customFormat="false" ht="21.75" hidden="false" customHeight="true" outlineLevel="0" collapsed="false">
      <c r="B5" s="10" t="s">
        <v>19</v>
      </c>
      <c r="C5" s="10" t="s">
        <v>20</v>
      </c>
      <c r="D5" s="10" t="s">
        <v>21</v>
      </c>
      <c r="E5" s="10" t="s">
        <v>22</v>
      </c>
      <c r="F5" s="10" t="s">
        <v>23</v>
      </c>
      <c r="G5" s="10" t="s">
        <v>24</v>
      </c>
      <c r="H5" s="10" t="s">
        <v>25</v>
      </c>
      <c r="I5" s="10" t="inlineStr">
        <is>
          <t xml:space="preserve">Entered Value ($)</t>
        </is>
      </c>
      <c r="J5" s="10" t="s">
        <v>27</v>
      </c>
      <c r="K5" s="10" t="s">
        <v>28</v>
      </c>
      <c r="L5" s="10" t="inlineStr">
        <is>
          <t xml:space="preserve">Diff ($)</t>
        </is>
      </c>
      <c r="M5" s="10" t="inlineStr">
        <is>
          <t xml:space="preserve">Diff / Cost %</t>
        </is>
      </c>
      <c r="N5" s="10" t="s">
        <v>31</v>
      </c>
      <c r="O5" s="10" t="s">
        <v>32</v>
      </c>
    </row>
    <row r="6" customFormat="false" ht="15" hidden="false" customHeight="false" outlineLevel="0" collapsed="false">
      <c r="B6" s="11"/>
      <c r="C6" s="11"/>
      <c r="D6" s="11"/>
      <c r="E6" s="11"/>
      <c r="F6" s="11"/>
      <c r="G6" s="11"/>
      <c r="H6" s="12"/>
      <c r="I6" s="12"/>
      <c r="J6" s="13">
        <f>IF(B6="","",IF(AND(ISNUMBER(G6),G6&gt;0,ISNUMBER(H6),H6&gt;=0),G6*H6,"Missing cost"))</f>
      </c>
      <c r="K6" s="13">
        <f>IF(B6="","",IF(AND(ISNUMBER(G6),G6&gt;0,ISNUMBER(I6),I6&gt;0),G6*I6,"Missing value"))</f>
      </c>
      <c r="L6" s="13">
        <f>IF(B6="","",IF(AND(ISNUMBER(J6),ISNUMBER(K6)),K6-J6,"Missing inputs"))</f>
      </c>
      <c r="M6" s="14">
        <f>IF(AND(ISNUMBER(J6),ISNUMBER(L6)),IF(J6=0,"",L6/J6),"")</f>
      </c>
      <c r="N6" s="11"/>
      <c r="O6" s="11"/>
    </row>
    <row r="7" customFormat="false" ht="15" hidden="false" customHeight="false" outlineLevel="0" collapsed="false">
      <c r="B7" s="11"/>
      <c r="C7" s="11"/>
      <c r="D7" s="11"/>
      <c r="E7" s="11"/>
      <c r="F7" s="11"/>
      <c r="G7" s="11"/>
      <c r="H7" s="12"/>
      <c r="I7" s="12"/>
      <c r="J7" s="13">
        <f>IF(B7="","",IF(AND(ISNUMBER(G7),G7&gt;0,ISNUMBER(H7),H7&gt;=0),G7*H7,"Missing cost"))</f>
      </c>
      <c r="K7" s="13">
        <f>IF(B7="","",IF(AND(ISNUMBER(G7),G7&gt;0,ISNUMBER(I7),I7&gt;0),G7*I7,"Missing value"))</f>
      </c>
      <c r="L7" s="13">
        <f>IF(B7="","",IF(AND(ISNUMBER(J7),ISNUMBER(K7)),K7-J7,"Missing inputs"))</f>
      </c>
      <c r="M7" s="14">
        <f>IF(AND(ISNUMBER(J7),ISNUMBER(L7)),IF(J7=0,"",L7/J7),"")</f>
      </c>
      <c r="N7" s="11"/>
      <c r="O7" s="11"/>
    </row>
    <row r="8" customFormat="false" ht="15" hidden="false" customHeight="false" outlineLevel="0" collapsed="false">
      <c r="B8" s="11"/>
      <c r="C8" s="11"/>
      <c r="D8" s="11"/>
      <c r="E8" s="11"/>
      <c r="F8" s="11"/>
      <c r="G8" s="11"/>
      <c r="H8" s="12"/>
      <c r="I8" s="12"/>
      <c r="J8" s="13">
        <f>IF(B8="","",IF(AND(ISNUMBER(G8),G8&gt;0,ISNUMBER(H8),H8&gt;=0),G8*H8,"Missing cost"))</f>
      </c>
      <c r="K8" s="13">
        <f>IF(B8="","",IF(AND(ISNUMBER(G8),G8&gt;0,ISNUMBER(I8),I8&gt;0),G8*I8,"Missing value"))</f>
      </c>
      <c r="L8" s="13">
        <f>IF(B8="","",IF(AND(ISNUMBER(J8),ISNUMBER(K8)),K8-J8,"Missing inputs"))</f>
      </c>
      <c r="M8" s="14">
        <f>IF(AND(ISNUMBER(J8),ISNUMBER(L8)),IF(J8=0,"",L8/J8),"")</f>
      </c>
      <c r="N8" s="11"/>
      <c r="O8" s="11"/>
    </row>
    <row r="9" customFormat="false" ht="15" hidden="false" customHeight="false" outlineLevel="0" collapsed="false">
      <c r="B9" s="11"/>
      <c r="C9" s="11"/>
      <c r="D9" s="11"/>
      <c r="E9" s="11"/>
      <c r="F9" s="11"/>
      <c r="G9" s="11"/>
      <c r="H9" s="12"/>
      <c r="I9" s="12"/>
      <c r="J9" s="13">
        <f>IF(B9="","",IF(AND(ISNUMBER(G9),G9&gt;0,ISNUMBER(H9),H9&gt;=0),G9*H9,"Missing cost"))</f>
      </c>
      <c r="K9" s="13">
        <f>IF(B9="","",IF(AND(ISNUMBER(G9),G9&gt;0,ISNUMBER(I9),I9&gt;0),G9*I9,"Missing value"))</f>
      </c>
      <c r="L9" s="13">
        <f>IF(B9="","",IF(AND(ISNUMBER(J9),ISNUMBER(K9)),K9-J9,"Missing inputs"))</f>
      </c>
      <c r="M9" s="14">
        <f>IF(AND(ISNUMBER(J9),ISNUMBER(L9)),IF(J9=0,"",L9/J9),"")</f>
      </c>
      <c r="N9" s="11"/>
      <c r="O9" s="11"/>
    </row>
    <row r="10" customFormat="false" ht="15" hidden="false" customHeight="false" outlineLevel="0" collapsed="false">
      <c r="B10" s="11"/>
      <c r="C10" s="11"/>
      <c r="D10" s="11"/>
      <c r="E10" s="11"/>
      <c r="F10" s="11"/>
      <c r="G10" s="11"/>
      <c r="H10" s="12"/>
      <c r="I10" s="12"/>
      <c r="J10" s="13">
        <f>IF(B10="","",IF(AND(ISNUMBER(G10),G10&gt;0,ISNUMBER(H10),H10&gt;=0),G10*H10,"Missing cost"))</f>
      </c>
      <c r="K10" s="13">
        <f>IF(B10="","",IF(AND(ISNUMBER(G10),G10&gt;0,ISNUMBER(I10),I10&gt;0),G10*I10,"Missing value"))</f>
      </c>
      <c r="L10" s="13">
        <f>IF(B10="","",IF(AND(ISNUMBER(J10),ISNUMBER(K10)),K10-J10,"Missing inputs"))</f>
      </c>
      <c r="M10" s="14">
        <f>IF(AND(ISNUMBER(J10),ISNUMBER(L10)),IF(J10=0,"",L10/J10),"")</f>
      </c>
      <c r="N10" s="11"/>
      <c r="O10" s="11"/>
    </row>
    <row r="11" customFormat="false" ht="15" hidden="false" customHeight="false" outlineLevel="0" collapsed="false">
      <c r="B11" s="11"/>
      <c r="C11" s="11"/>
      <c r="D11" s="11"/>
      <c r="E11" s="11"/>
      <c r="F11" s="11"/>
      <c r="G11" s="11"/>
      <c r="H11" s="12"/>
      <c r="I11" s="12"/>
      <c r="J11" s="13">
        <f>IF(B11="","",IF(AND(ISNUMBER(G11),G11&gt;0,ISNUMBER(H11),H11&gt;=0),G11*H11,"Missing cost"))</f>
      </c>
      <c r="K11" s="13">
        <f>IF(B11="","",IF(AND(ISNUMBER(G11),G11&gt;0,ISNUMBER(I11),I11&gt;0),G11*I11,"Missing value"))</f>
      </c>
      <c r="L11" s="13">
        <f>IF(B11="","",IF(AND(ISNUMBER(J11),ISNUMBER(K11)),K11-J11,"Missing inputs"))</f>
      </c>
      <c r="M11" s="14">
        <f>IF(AND(ISNUMBER(J11),ISNUMBER(L11)),IF(J11=0,"",L11/J11),"")</f>
      </c>
      <c r="N11" s="11"/>
      <c r="O11" s="11"/>
    </row>
    <row r="12" customFormat="false" ht="15" hidden="false" customHeight="false" outlineLevel="0" collapsed="false">
      <c r="B12" s="11"/>
      <c r="C12" s="11"/>
      <c r="D12" s="11"/>
      <c r="E12" s="11"/>
      <c r="F12" s="11"/>
      <c r="G12" s="11"/>
      <c r="H12" s="12"/>
      <c r="I12" s="12"/>
      <c r="J12" s="13">
        <f>IF(B12="","",IF(AND(ISNUMBER(G12),G12&gt;0,ISNUMBER(H12),H12&gt;=0),G12*H12,"Missing cost"))</f>
      </c>
      <c r="K12" s="13">
        <f>IF(B12="","",IF(AND(ISNUMBER(G12),G12&gt;0,ISNUMBER(I12),I12&gt;0),G12*I12,"Missing value"))</f>
      </c>
      <c r="L12" s="13">
        <f>IF(B12="","",IF(AND(ISNUMBER(J12),ISNUMBER(K12)),K12-J12,"Missing inputs"))</f>
      </c>
      <c r="M12" s="14">
        <f>IF(AND(ISNUMBER(J12),ISNUMBER(L12)),IF(J12=0,"",L12/J12),"")</f>
      </c>
      <c r="N12" s="11"/>
      <c r="O12" s="11"/>
    </row>
    <row r="13" customFormat="false" ht="15" hidden="false" customHeight="false" outlineLevel="0" collapsed="false">
      <c r="B13" s="11"/>
      <c r="C13" s="11"/>
      <c r="D13" s="11"/>
      <c r="E13" s="11"/>
      <c r="F13" s="11"/>
      <c r="G13" s="11"/>
      <c r="H13" s="12"/>
      <c r="I13" s="12"/>
      <c r="J13" s="13">
        <f>IF(B13="","",IF(AND(ISNUMBER(G13),G13&gt;0,ISNUMBER(H13),H13&gt;=0),G13*H13,"Missing cost"))</f>
      </c>
      <c r="K13" s="13">
        <f>IF(B13="","",IF(AND(ISNUMBER(G13),G13&gt;0,ISNUMBER(I13),I13&gt;0),G13*I13,"Missing value"))</f>
      </c>
      <c r="L13" s="13">
        <f>IF(B13="","",IF(AND(ISNUMBER(J13),ISNUMBER(K13)),K13-J13,"Missing inputs"))</f>
      </c>
      <c r="M13" s="14">
        <f>IF(AND(ISNUMBER(J13),ISNUMBER(L13)),IF(J13=0,"",L13/J13),"")</f>
      </c>
      <c r="N13" s="11"/>
      <c r="O13" s="11"/>
    </row>
    <row r="14" customFormat="false" ht="15" hidden="false" customHeight="false" outlineLevel="0" collapsed="false">
      <c r="B14" s="11"/>
      <c r="C14" s="11"/>
      <c r="D14" s="11"/>
      <c r="E14" s="11"/>
      <c r="F14" s="11"/>
      <c r="G14" s="11"/>
      <c r="H14" s="12"/>
      <c r="I14" s="12"/>
      <c r="J14" s="13">
        <f>IF(B14="","",IF(AND(ISNUMBER(G14),G14&gt;0,ISNUMBER(H14),H14&gt;=0),G14*H14,"Missing cost"))</f>
      </c>
      <c r="K14" s="13">
        <f>IF(B14="","",IF(AND(ISNUMBER(G14),G14&gt;0,ISNUMBER(I14),I14&gt;0),G14*I14,"Missing value"))</f>
      </c>
      <c r="L14" s="13">
        <f>IF(B14="","",IF(AND(ISNUMBER(J14),ISNUMBER(K14)),K14-J14,"Missing inputs"))</f>
      </c>
      <c r="M14" s="14">
        <f>IF(AND(ISNUMBER(J14),ISNUMBER(L14)),IF(J14=0,"",L14/J14),"")</f>
      </c>
      <c r="N14" s="11"/>
      <c r="O14" s="11"/>
    </row>
    <row r="15" customFormat="false" ht="15" hidden="false" customHeight="false" outlineLevel="0" collapsed="false">
      <c r="B15" s="11"/>
      <c r="C15" s="11"/>
      <c r="D15" s="11"/>
      <c r="E15" s="11"/>
      <c r="F15" s="11"/>
      <c r="G15" s="11"/>
      <c r="H15" s="12"/>
      <c r="I15" s="12"/>
      <c r="J15" s="13">
        <f>IF(B15="","",IF(AND(ISNUMBER(G15),G15&gt;0,ISNUMBER(H15),H15&gt;=0),G15*H15,"Missing cost"))</f>
      </c>
      <c r="K15" s="13">
        <f>IF(B15="","",IF(AND(ISNUMBER(G15),G15&gt;0,ISNUMBER(I15),I15&gt;0),G15*I15,"Missing value"))</f>
      </c>
      <c r="L15" s="13">
        <f>IF(B15="","",IF(AND(ISNUMBER(J15),ISNUMBER(K15)),K15-J15,"Missing inputs"))</f>
      </c>
      <c r="M15" s="14">
        <f>IF(AND(ISNUMBER(J15),ISNUMBER(L15)),IF(J15=0,"",L15/J15),"")</f>
      </c>
      <c r="N15" s="11"/>
      <c r="O15" s="11"/>
    </row>
    <row r="16" customFormat="false" ht="15" hidden="false" customHeight="false" outlineLevel="0" collapsed="false">
      <c r="B16" s="11"/>
      <c r="C16" s="11"/>
      <c r="D16" s="11"/>
      <c r="E16" s="11"/>
      <c r="F16" s="11"/>
      <c r="G16" s="11"/>
      <c r="H16" s="12"/>
      <c r="I16" s="12"/>
      <c r="J16" s="13">
        <f>IF(B16="","",IF(AND(ISNUMBER(G16),G16&gt;0,ISNUMBER(H16),H16&gt;=0),G16*H16,"Missing cost"))</f>
      </c>
      <c r="K16" s="13">
        <f>IF(B16="","",IF(AND(ISNUMBER(G16),G16&gt;0,ISNUMBER(I16),I16&gt;0),G16*I16,"Missing value"))</f>
      </c>
      <c r="L16" s="13">
        <f>IF(B16="","",IF(AND(ISNUMBER(J16),ISNUMBER(K16)),K16-J16,"Missing inputs"))</f>
      </c>
      <c r="M16" s="14">
        <f>IF(AND(ISNUMBER(J16),ISNUMBER(L16)),IF(J16=0,"",L16/J16),"")</f>
      </c>
      <c r="N16" s="11"/>
      <c r="O16" s="11"/>
    </row>
    <row r="17" customFormat="false" ht="15" hidden="false" customHeight="false" outlineLevel="0" collapsed="false">
      <c r="B17" s="11"/>
      <c r="C17" s="11"/>
      <c r="D17" s="11"/>
      <c r="E17" s="11"/>
      <c r="F17" s="11"/>
      <c r="G17" s="11"/>
      <c r="H17" s="12"/>
      <c r="I17" s="12"/>
      <c r="J17" s="13">
        <f>IF(B17="","",IF(AND(ISNUMBER(G17),G17&gt;0,ISNUMBER(H17),H17&gt;=0),G17*H17,"Missing cost"))</f>
      </c>
      <c r="K17" s="13">
        <f>IF(B17="","",IF(AND(ISNUMBER(G17),G17&gt;0,ISNUMBER(I17),I17&gt;0),G17*I17,"Missing value"))</f>
      </c>
      <c r="L17" s="13">
        <f>IF(B17="","",IF(AND(ISNUMBER(J17),ISNUMBER(K17)),K17-J17,"Missing inputs"))</f>
      </c>
      <c r="M17" s="14">
        <f>IF(AND(ISNUMBER(J17),ISNUMBER(L17)),IF(J17=0,"",L17/J17),"")</f>
      </c>
      <c r="N17" s="11"/>
      <c r="O17" s="11"/>
    </row>
    <row r="18" customFormat="false" ht="15" hidden="false" customHeight="false" outlineLevel="0" collapsed="false">
      <c r="B18" s="11"/>
      <c r="C18" s="11"/>
      <c r="D18" s="11"/>
      <c r="E18" s="11"/>
      <c r="F18" s="11"/>
      <c r="G18" s="11"/>
      <c r="H18" s="12"/>
      <c r="I18" s="12"/>
      <c r="J18" s="13">
        <f>IF(B18="","",IF(AND(ISNUMBER(G18),G18&gt;0,ISNUMBER(H18),H18&gt;=0),G18*H18,"Missing cost"))</f>
      </c>
      <c r="K18" s="13">
        <f>IF(B18="","",IF(AND(ISNUMBER(G18),G18&gt;0,ISNUMBER(I18),I18&gt;0),G18*I18,"Missing value"))</f>
      </c>
      <c r="L18" s="13">
        <f>IF(B18="","",IF(AND(ISNUMBER(J18),ISNUMBER(K18)),K18-J18,"Missing inputs"))</f>
      </c>
      <c r="M18" s="14">
        <f>IF(AND(ISNUMBER(J18),ISNUMBER(L18)),IF(J18=0,"",L18/J18),"")</f>
      </c>
      <c r="N18" s="11"/>
      <c r="O18" s="11"/>
    </row>
    <row r="19" customFormat="false" ht="15" hidden="false" customHeight="false" outlineLevel="0" collapsed="false">
      <c r="B19" s="11"/>
      <c r="C19" s="11"/>
      <c r="D19" s="11"/>
      <c r="E19" s="11"/>
      <c r="F19" s="11"/>
      <c r="G19" s="11"/>
      <c r="H19" s="12"/>
      <c r="I19" s="12"/>
      <c r="J19" s="13">
        <f>IF(B19="","",IF(AND(ISNUMBER(G19),G19&gt;0,ISNUMBER(H19),H19&gt;=0),G19*H19,"Missing cost"))</f>
      </c>
      <c r="K19" s="13">
        <f>IF(B19="","",IF(AND(ISNUMBER(G19),G19&gt;0,ISNUMBER(I19),I19&gt;0),G19*I19,"Missing value"))</f>
      </c>
      <c r="L19" s="13">
        <f>IF(B19="","",IF(AND(ISNUMBER(J19),ISNUMBER(K19)),K19-J19,"Missing inputs"))</f>
      </c>
      <c r="M19" s="14">
        <f>IF(AND(ISNUMBER(J19),ISNUMBER(L19)),IF(J19=0,"",L19/J19),"")</f>
      </c>
      <c r="N19" s="11"/>
      <c r="O19" s="11"/>
    </row>
    <row r="20" customFormat="false" ht="15" hidden="false" customHeight="false" outlineLevel="0" collapsed="false">
      <c r="B20" s="11"/>
      <c r="C20" s="11"/>
      <c r="D20" s="11"/>
      <c r="E20" s="11"/>
      <c r="F20" s="11"/>
      <c r="G20" s="11"/>
      <c r="H20" s="12"/>
      <c r="I20" s="12"/>
      <c r="J20" s="13">
        <f>IF(B20="","",IF(AND(ISNUMBER(G20),G20&gt;0,ISNUMBER(H20),H20&gt;=0),G20*H20,"Missing cost"))</f>
      </c>
      <c r="K20" s="13">
        <f>IF(B20="","",IF(AND(ISNUMBER(G20),G20&gt;0,ISNUMBER(I20),I20&gt;0),G20*I20,"Missing value"))</f>
      </c>
      <c r="L20" s="13">
        <f>IF(B20="","",IF(AND(ISNUMBER(J20),ISNUMBER(K20)),K20-J20,"Missing inputs"))</f>
      </c>
      <c r="M20" s="14">
        <f>IF(AND(ISNUMBER(J20),ISNUMBER(L20)),IF(J20=0,"",L20/J20),"")</f>
      </c>
      <c r="N20" s="11"/>
      <c r="O20" s="11"/>
    </row>
    <row r="21" customFormat="false" ht="15" hidden="false" customHeight="false" outlineLevel="0" collapsed="false">
      <c r="B21" s="11"/>
      <c r="C21" s="11"/>
      <c r="D21" s="11"/>
      <c r="E21" s="11"/>
      <c r="F21" s="11"/>
      <c r="G21" s="11"/>
      <c r="H21" s="12"/>
      <c r="I21" s="12"/>
      <c r="J21" s="13">
        <f>IF(B21="","",IF(AND(ISNUMBER(G21),G21&gt;0,ISNUMBER(H21),H21&gt;=0),G21*H21,"Missing cost"))</f>
      </c>
      <c r="K21" s="13">
        <f>IF(B21="","",IF(AND(ISNUMBER(G21),G21&gt;0,ISNUMBER(I21),I21&gt;0),G21*I21,"Missing value"))</f>
      </c>
      <c r="L21" s="13">
        <f>IF(B21="","",IF(AND(ISNUMBER(J21),ISNUMBER(K21)),K21-J21,"Missing inputs"))</f>
      </c>
      <c r="M21" s="14">
        <f>IF(AND(ISNUMBER(J21),ISNUMBER(L21)),IF(J21=0,"",L21/J21),"")</f>
      </c>
      <c r="N21" s="11"/>
      <c r="O21" s="11"/>
    </row>
    <row r="22" customFormat="false" ht="15" hidden="false" customHeight="false" outlineLevel="0" collapsed="false">
      <c r="B22" s="11"/>
      <c r="C22" s="11"/>
      <c r="D22" s="11"/>
      <c r="E22" s="11"/>
      <c r="F22" s="11"/>
      <c r="G22" s="11"/>
      <c r="H22" s="12"/>
      <c r="I22" s="12"/>
      <c r="J22" s="13">
        <f>IF(B22="","",IF(AND(ISNUMBER(G22),G22&gt;0,ISNUMBER(H22),H22&gt;=0),G22*H22,"Missing cost"))</f>
      </c>
      <c r="K22" s="13">
        <f>IF(B22="","",IF(AND(ISNUMBER(G22),G22&gt;0,ISNUMBER(I22),I22&gt;0),G22*I22,"Missing value"))</f>
      </c>
      <c r="L22" s="13">
        <f>IF(B22="","",IF(AND(ISNUMBER(J22),ISNUMBER(K22)),K22-J22,"Missing inputs"))</f>
      </c>
      <c r="M22" s="14">
        <f>IF(AND(ISNUMBER(J22),ISNUMBER(L22)),IF(J22=0,"",L22/J22),"")</f>
      </c>
      <c r="N22" s="11"/>
      <c r="O22" s="11"/>
    </row>
    <row r="23" customFormat="false" ht="15" hidden="false" customHeight="false" outlineLevel="0" collapsed="false">
      <c r="B23" s="11"/>
      <c r="C23" s="11"/>
      <c r="D23" s="11"/>
      <c r="E23" s="11"/>
      <c r="F23" s="11"/>
      <c r="G23" s="11"/>
      <c r="H23" s="12"/>
      <c r="I23" s="12"/>
      <c r="J23" s="13">
        <f>IF(B23="","",IF(AND(ISNUMBER(G23),G23&gt;0,ISNUMBER(H23),H23&gt;=0),G23*H23,"Missing cost"))</f>
      </c>
      <c r="K23" s="13">
        <f>IF(B23="","",IF(AND(ISNUMBER(G23),G23&gt;0,ISNUMBER(I23),I23&gt;0),G23*I23,"Missing value"))</f>
      </c>
      <c r="L23" s="13">
        <f>IF(B23="","",IF(AND(ISNUMBER(J23),ISNUMBER(K23)),K23-J23,"Missing inputs"))</f>
      </c>
      <c r="M23" s="14">
        <f>IF(AND(ISNUMBER(J23),ISNUMBER(L23)),IF(J23=0,"",L23/J23),"")</f>
      </c>
      <c r="N23" s="11"/>
      <c r="O23" s="11"/>
    </row>
    <row r="24" customFormat="false" ht="15" hidden="false" customHeight="false" outlineLevel="0" collapsed="false">
      <c r="B24" s="11"/>
      <c r="C24" s="11"/>
      <c r="D24" s="11"/>
      <c r="E24" s="11"/>
      <c r="F24" s="11"/>
      <c r="G24" s="11"/>
      <c r="H24" s="12"/>
      <c r="I24" s="12"/>
      <c r="J24" s="13">
        <f>IF(B24="","",IF(AND(ISNUMBER(G24),G24&gt;0,ISNUMBER(H24),H24&gt;=0),G24*H24,"Missing cost"))</f>
      </c>
      <c r="K24" s="13">
        <f>IF(B24="","",IF(AND(ISNUMBER(G24),G24&gt;0,ISNUMBER(I24),I24&gt;0),G24*I24,"Missing value"))</f>
      </c>
      <c r="L24" s="13">
        <f>IF(B24="","",IF(AND(ISNUMBER(J24),ISNUMBER(K24)),K24-J24,"Missing inputs"))</f>
      </c>
      <c r="M24" s="14">
        <f>IF(AND(ISNUMBER(J24),ISNUMBER(L24)),IF(J24=0,"",L24/J24),"")</f>
      </c>
      <c r="N24" s="11"/>
      <c r="O24" s="11"/>
    </row>
    <row r="25" customFormat="false" ht="15" hidden="false" customHeight="false" outlineLevel="0" collapsed="false">
      <c r="B25" s="11"/>
      <c r="C25" s="11"/>
      <c r="D25" s="11"/>
      <c r="E25" s="11"/>
      <c r="F25" s="11"/>
      <c r="G25" s="11"/>
      <c r="H25" s="12"/>
      <c r="I25" s="12"/>
      <c r="J25" s="13">
        <f>IF(B25="","",IF(AND(ISNUMBER(G25),G25&gt;0,ISNUMBER(H25),H25&gt;=0),G25*H25,"Missing cost"))</f>
      </c>
      <c r="K25" s="13">
        <f>IF(B25="","",IF(AND(ISNUMBER(G25),G25&gt;0,ISNUMBER(I25),I25&gt;0),G25*I25,"Missing value"))</f>
      </c>
      <c r="L25" s="13">
        <f>IF(B25="","",IF(AND(ISNUMBER(J25),ISNUMBER(K25)),K25-J25,"Missing inputs"))</f>
      </c>
      <c r="M25" s="14">
        <f>IF(AND(ISNUMBER(J25),ISNUMBER(L25)),IF(J25=0,"",L25/J25),"")</f>
      </c>
      <c r="N25" s="11"/>
      <c r="O25" s="11"/>
    </row>
  </sheetData>
  <dataValidations count="1">
    <dataValidation allowBlank="true" errorStyle="stop" operator="between" showDropDown="false" showErrorMessage="false" showInputMessage="false" sqref="E6:E25" type="list">
      <formula1>"Raw,PSA 10,PSA 9,PSA 8,BGS 10,BGS 9.5,BGS 9,CGC 10,CGC 9.5,CGC 9,SGC 10,SGC 9.5,SGC 9"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3"/>
    <col collapsed="false" customWidth="true" hidden="false" outlineLevel="0" max="5" min="5" style="0" width="18"/>
    <col collapsed="false" customWidth="true" hidden="false" outlineLevel="0" max="6" min="6" style="0" width="8"/>
    <col collapsed="false" customWidth="true" hidden="false" outlineLevel="0" max="7" min="7" style="0" width="12"/>
  </cols>
  <sheetData>
    <row r="2" customFormat="false" ht="30" hidden="false" customHeight="true" outlineLevel="0" collapsed="false">
      <c r="B2" s="9" t="s">
        <v>75</v>
      </c>
    </row>
    <row r="3" customFormat="false" ht="15" hidden="false" customHeight="false" outlineLevel="0" collapsed="false">
      <c r="B3" s="2" t="s">
        <v>76</v>
      </c>
    </row>
    <row r="5" customFormat="false" ht="15" hidden="false" customHeight="false" outlineLevel="0" collapsed="false">
      <c r="B5" s="15" t="s">
        <v>77</v>
      </c>
      <c r="E5" s="16" t="s">
        <v>20</v>
      </c>
      <c r="F5" s="16" t="s">
        <v>78</v>
      </c>
      <c r="G5" s="16" t="s">
        <v>79</v>
      </c>
    </row>
    <row r="6" customFormat="false" ht="15" hidden="false" customHeight="false" outlineLevel="0" collapsed="false">
      <c r="B6" s="4" t="s">
        <v>3</v>
      </c>
      <c r="C6" s="5" t="n">
        <f aca="false">SUM(Collection!$G$6:$G$25)</f>
        <v>11</v>
      </c>
      <c r="E6" s="17" t="s">
        <v>34</v>
      </c>
      <c r="F6" s="18" t="n">
        <f aca="false">SUMIF(Collection!$C$6:$C$25,E6,Collection!$G$6:$G$25)</f>
        <v>1</v>
      </c>
      <c r="G6" s="19">
        <f>IF(COUNTIFS(Collection!$C$6:$C$25,E6,Collection!$K$6:$K$25,"Missing value")&gt;0,"Missing values",SUMIF(Collection!$C$6:$C$25,E6,Collection!$K$6:$K$25))</f>
      </c>
    </row>
    <row r="7" customFormat="false" ht="15" hidden="false" customHeight="false" outlineLevel="0" collapsed="false">
      <c r="B7" s="4" t="s">
        <v>80</v>
      </c>
      <c r="C7" s="6">
        <f>IF(COUNTIF(Collection!$B$6:$B$25,"&lt;&gt;")&lt;&gt;COUNT(Collection!$J$6:$J$25),"Missing cost",SUM(Collection!$J$6:$J$25))</f>
      </c>
      <c r="E7" s="17" t="s">
        <v>41</v>
      </c>
      <c r="F7" s="18" t="n">
        <f aca="false">SUMIF(Collection!$C$6:$C$25,E7,Collection!$G$6:$G$25)</f>
        <v>2</v>
      </c>
      <c r="G7" s="19">
        <f>IF(COUNTIFS(Collection!$C$6:$C$25,E7,Collection!$K$6:$K$25,"Missing value")&gt;0,"Missing values",SUMIF(Collection!$C$6:$C$25,E7,Collection!$K$6:$K$25))</f>
      </c>
    </row>
    <row r="8" customFormat="false" ht="15" hidden="false" customHeight="false" outlineLevel="0" collapsed="false">
      <c r="B8" s="4" t="s">
        <v>81</v>
      </c>
      <c r="C8" s="6">
        <f>IF(COUNTIF(Collection!$B$6:$B$25,"&lt;&gt;")&lt;&gt;COUNT(Collection!$K$6:$K$25),"Missing values",SUM(Collection!$K$6:$K$25))</f>
      </c>
      <c r="E8" s="17" t="s">
        <v>47</v>
      </c>
      <c r="F8" s="18" t="n">
        <f aca="false">SUMIF(Collection!$C$6:$C$25,E8,Collection!$G$6:$G$25)</f>
        <v>2</v>
      </c>
      <c r="G8" s="19">
        <f>IF(COUNTIFS(Collection!$C$6:$C$25,E8,Collection!$K$6:$K$25,"Missing value")&gt;0,"Missing values",SUMIF(Collection!$C$6:$C$25,E8,Collection!$K$6:$K$25))</f>
      </c>
    </row>
    <row r="9" customFormat="false" ht="15" hidden="false" customHeight="false" outlineLevel="0" collapsed="false">
      <c r="B9" s="4" t="inlineStr">
        <is>
          <t xml:space="preserve">Entered value less cost ($)</t>
        </is>
      </c>
      <c r="C9" s="6">
        <f>IF(AND(ISNUMBER(C7),ISNUMBER(C8)),C8-C7,"Missing inputs")</f>
      </c>
      <c r="E9" s="17" t="s">
        <v>53</v>
      </c>
      <c r="F9" s="18" t="n">
        <f aca="false">SUMIF(Collection!$C$6:$C$25,E9,Collection!$G$6:$G$25)</f>
        <v>1</v>
      </c>
      <c r="G9" s="19">
        <f>IF(COUNTIFS(Collection!$C$6:$C$25,E9,Collection!$K$6:$K$25,"Missing value")&gt;0,"Missing values",SUMIF(Collection!$C$6:$C$25,E9,Collection!$K$6:$K$25))</f>
      </c>
    </row>
    <row r="10" customFormat="false" ht="15" hidden="false" customHeight="false" outlineLevel="0" collapsed="false">
      <c r="B10" s="4" t="inlineStr">
        <is>
          <t xml:space="preserve">Difference / cost</t>
        </is>
      </c>
      <c r="C10" s="7">
        <f>IF(AND(ISNUMBER(C7),ISNUMBER(C9)),IF(C7=0,"",C9/C7),"")</f>
      </c>
      <c r="E10" s="17" t="s">
        <v>59</v>
      </c>
      <c r="F10" s="18" t="n">
        <f aca="false">SUMIF(Collection!$C$6:$C$25,E10,Collection!$G$6:$G$25)</f>
        <v>1</v>
      </c>
      <c r="G10" s="19">
        <f>IF(COUNTIFS(Collection!$C$6:$C$25,E10,Collection!$K$6:$K$25,"Missing value")&gt;0,"Missing values",SUMIF(Collection!$C$6:$C$25,E10,Collection!$K$6:$K$25))</f>
      </c>
    </row>
    <row r="11" customFormat="false" ht="15" hidden="false" customHeight="false" outlineLevel="0" collapsed="false">
      <c r="B11" s="15" t="s">
        <v>83</v>
      </c>
      <c r="E11" s="17" t="s">
        <v>68</v>
      </c>
      <c r="F11" s="18" t="n">
        <f aca="false">SUMIF(Collection!$C$6:$C$25,E11,Collection!$G$6:$G$25)</f>
        <v>1</v>
      </c>
      <c r="G11" s="19">
        <f>IF(COUNTIFS(Collection!$C$6:$C$25,E11,Collection!$K$6:$K$25,"Missing value")&gt;0,"Missing values",SUMIF(Collection!$C$6:$C$25,E11,Collection!$K$6:$K$25))</f>
      </c>
    </row>
    <row r="12" customFormat="false" ht="15" hidden="false" customHeight="false" outlineLevel="0" collapsed="false">
      <c r="B12" s="4" t="s">
        <v>84</v>
      </c>
      <c r="C12" s="20">
        <f>IF(COUNT(Collection!$K$6:$K$25)=0,"",INDEX(Collection!$B$6:$B$25,MATCH(MAX(Collection!$K$6:$K$25),Collection!$K$6:$K$25,0)))</f>
      </c>
      <c r="E12" s="17" t="s">
        <v>72</v>
      </c>
      <c r="F12" s="18" t="n">
        <f aca="false">SUMIF(Collection!$C$6:$C$25,E12,Collection!$G$6:$G$25)</f>
        <v>3</v>
      </c>
      <c r="G12" s="19">
        <f>IF(COUNTIFS(Collection!$C$6:$C$25,E12,Collection!$K$6:$K$25,"Missing value")&gt;0,"Missing values",SUMIF(Collection!$C$6:$C$25,E12,Collection!$K$6:$K$25))</f>
      </c>
    </row>
    <row r="13" customFormat="false" ht="15" hidden="false" customHeight="false" outlineLevel="0" collapsed="false">
      <c r="B13" s="4" t="s">
        <v>85</v>
      </c>
      <c r="C13" s="6">
        <f>IF(COUNT(Collection!$K$6:$K$25)=0,"",MAX(Collection!$K$6:$K$25))</f>
      </c>
      <c r="E13" s="2" t="s">
        <v>86</v>
      </c>
    </row>
    <row r="14" customFormat="false" ht="15" hidden="false" customHeight="false" outlineLevel="0" collapsed="false">
      <c r="B14" s="4" t="inlineStr">
        <is>
          <t xml:space="preserve">Largest difference / cost</t>
        </is>
      </c>
      <c r="C14" s="20">
        <f>IF(COUNT(Collection!$M$6:$M$25)=0,"",INDEX(Collection!$B$6:$B$25,MATCH(MAX(Collection!$M$6:$M$25),Collection!$M$6:$M$25,0)))</f>
      </c>
    </row>
    <row r="15" customFormat="false" ht="15" hidden="false" customHeight="false" outlineLevel="0" collapsed="false">
      <c r="B15" s="4" t="inlineStr">
        <is>
          <t xml:space="preserve">Difference / cost</t>
        </is>
      </c>
      <c r="C15" s="7">
        <f>IF(COUNT(Collection!$M$6:$M$25)=0,"",MAX(Collection!$M$6:$M$25))</f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2026-08-03T17:29:21Z</dcterms:created>
  <dc:creator>openpyxl</dc:creator>
  <dc:description/>
  <dc:language>en-US</dc:language>
  <cp:lastModifiedBy/>
  <dcterms:modified xsi:type="dcterms:W3CDTF">2026-08-04T01:31:17Z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